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39B1BC69-BE3A-470C-9660-745D2FBE3380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E10" i="1" l="1"/>
  <c r="D10" i="1"/>
  <c r="M46" i="1" l="1"/>
  <c r="L46" i="1"/>
  <c r="K46" i="1"/>
  <c r="J46" i="1"/>
  <c r="G46" i="1"/>
  <c r="F46" i="1"/>
  <c r="I10" i="1"/>
  <c r="H10" i="1"/>
  <c r="M23" i="1"/>
  <c r="L23" i="1"/>
  <c r="K23" i="1"/>
  <c r="J23" i="1"/>
  <c r="G23" i="1"/>
  <c r="F23" i="1"/>
  <c r="G47" i="1"/>
  <c r="G45" i="1"/>
  <c r="G44" i="1"/>
  <c r="G43" i="1"/>
  <c r="G42" i="1"/>
  <c r="G40" i="1"/>
  <c r="G38" i="1"/>
  <c r="G36" i="1"/>
  <c r="G35" i="1"/>
  <c r="F35" i="1"/>
  <c r="G34" i="1"/>
  <c r="G32" i="1"/>
  <c r="G31" i="1"/>
  <c r="E28" i="1"/>
  <c r="D28" i="1"/>
  <c r="G27" i="1"/>
  <c r="G26" i="1"/>
  <c r="G25" i="1"/>
  <c r="F25" i="1"/>
  <c r="G24" i="1"/>
  <c r="G22" i="1"/>
  <c r="G21" i="1"/>
  <c r="G18" i="1"/>
  <c r="G16" i="1"/>
  <c r="G14" i="1"/>
  <c r="G12" i="1"/>
  <c r="D37" i="1" l="1"/>
  <c r="D49" i="1" s="1"/>
  <c r="G10" i="1"/>
  <c r="G28" i="1"/>
  <c r="E37" i="1"/>
  <c r="E49" i="1" s="1"/>
  <c r="F28" i="1" s="1"/>
  <c r="K26" i="1"/>
  <c r="L26" i="1"/>
  <c r="M26" i="1"/>
  <c r="I28" i="1"/>
  <c r="H28" i="1"/>
  <c r="M35" i="1"/>
  <c r="L35" i="1"/>
  <c r="K35" i="1"/>
  <c r="J35" i="1"/>
  <c r="F37" i="1" l="1"/>
  <c r="F22" i="1"/>
  <c r="F34" i="1"/>
  <c r="F21" i="1"/>
  <c r="F43" i="1"/>
  <c r="F27" i="1"/>
  <c r="G37" i="1"/>
  <c r="F24" i="1"/>
  <c r="F18" i="1"/>
  <c r="F31" i="1"/>
  <c r="F16" i="1"/>
  <c r="F36" i="1"/>
  <c r="F14" i="1"/>
  <c r="F32" i="1"/>
  <c r="F42" i="1"/>
  <c r="F38" i="1"/>
  <c r="F15" i="1"/>
  <c r="G49" i="1"/>
  <c r="F44" i="1"/>
  <c r="F33" i="1"/>
  <c r="F40" i="1"/>
  <c r="F10" i="1"/>
  <c r="F47" i="1"/>
  <c r="F12" i="1"/>
  <c r="F48" i="1"/>
  <c r="H37" i="1"/>
  <c r="I37" i="1"/>
  <c r="J25" i="1"/>
  <c r="K25" i="1"/>
  <c r="L25" i="1"/>
  <c r="M25" i="1"/>
  <c r="F49" i="1" l="1"/>
  <c r="M27" i="1"/>
  <c r="L27" i="1"/>
  <c r="K27" i="1"/>
  <c r="M24" i="1"/>
  <c r="L24" i="1"/>
  <c r="K24" i="1"/>
  <c r="M48" i="1"/>
  <c r="M47" i="1"/>
  <c r="M42" i="1"/>
  <c r="M43" i="1"/>
  <c r="M44" i="1"/>
  <c r="M45" i="1"/>
  <c r="M38" i="1"/>
  <c r="M32" i="1"/>
  <c r="M33" i="1"/>
  <c r="M34" i="1"/>
  <c r="M36" i="1"/>
  <c r="M31" i="1"/>
  <c r="M28" i="1"/>
  <c r="M22" i="1"/>
  <c r="L38" i="1"/>
  <c r="K38" i="1"/>
  <c r="M21" i="1"/>
  <c r="M18" i="1"/>
  <c r="M16" i="1"/>
  <c r="M15" i="1"/>
  <c r="M14" i="1"/>
  <c r="M12" i="1"/>
  <c r="M10" i="1"/>
  <c r="L48" i="1"/>
  <c r="L47" i="1"/>
  <c r="L43" i="1"/>
  <c r="L44" i="1"/>
  <c r="L45" i="1"/>
  <c r="L42" i="1"/>
  <c r="L36" i="1"/>
  <c r="L32" i="1"/>
  <c r="L33" i="1"/>
  <c r="L34" i="1"/>
  <c r="L31" i="1"/>
  <c r="L28" i="1"/>
  <c r="L22" i="1"/>
  <c r="L21" i="1"/>
  <c r="L18" i="1"/>
  <c r="L16" i="1"/>
  <c r="L15" i="1"/>
  <c r="L14" i="1"/>
  <c r="L12" i="1"/>
  <c r="L10" i="1"/>
  <c r="K47" i="1"/>
  <c r="K43" i="1"/>
  <c r="K44" i="1"/>
  <c r="K45" i="1"/>
  <c r="K42" i="1"/>
  <c r="K40" i="1"/>
  <c r="K32" i="1"/>
  <c r="K34" i="1"/>
  <c r="K36" i="1"/>
  <c r="K31" i="1"/>
  <c r="K22" i="1"/>
  <c r="K28" i="1"/>
  <c r="K21" i="1"/>
  <c r="K18" i="1"/>
  <c r="K16" i="1"/>
  <c r="K14" i="1"/>
  <c r="K12" i="1"/>
  <c r="K10" i="1"/>
  <c r="H49" i="1" l="1"/>
  <c r="M40" i="1" l="1"/>
  <c r="L40" i="1"/>
  <c r="I49" i="1"/>
  <c r="J37" i="1" s="1"/>
  <c r="K37" i="1"/>
  <c r="L37" i="1"/>
  <c r="M37" i="1"/>
  <c r="J24" i="1" l="1"/>
  <c r="J27" i="1"/>
  <c r="J48" i="1"/>
  <c r="J42" i="1"/>
  <c r="J36" i="1"/>
  <c r="J31" i="1"/>
  <c r="J21" i="1"/>
  <c r="J14" i="1"/>
  <c r="J47" i="1"/>
  <c r="J34" i="1"/>
  <c r="J18" i="1"/>
  <c r="K49" i="1"/>
  <c r="J44" i="1"/>
  <c r="J38" i="1"/>
  <c r="J49" i="1" s="1"/>
  <c r="J33" i="1"/>
  <c r="J16" i="1"/>
  <c r="J10" i="1"/>
  <c r="M49" i="1"/>
  <c r="L49" i="1"/>
  <c r="J43" i="1"/>
  <c r="J32" i="1"/>
  <c r="J22" i="1"/>
  <c r="J15" i="1"/>
  <c r="J40" i="1"/>
  <c r="J28" i="1"/>
  <c r="J12" i="1"/>
</calcChain>
</file>

<file path=xl/sharedStrings.xml><?xml version="1.0" encoding="utf-8"?>
<sst xmlns="http://schemas.openxmlformats.org/spreadsheetml/2006/main" count="86" uniqueCount="81">
  <si>
    <t>№</t>
  </si>
  <si>
    <t>Наименование доходов</t>
  </si>
  <si>
    <t xml:space="preserve">Поступило </t>
  </si>
  <si>
    <t xml:space="preserve">Утвержденный бюджет (в редакции Решения </t>
  </si>
  <si>
    <t>Доля к всего доходов, %</t>
  </si>
  <si>
    <t xml:space="preserve">  Исполнение к утверждённому бюджету, %</t>
  </si>
  <si>
    <t>1.</t>
  </si>
  <si>
    <t>НАЛОГОВЫЕ ДОХОДЫ</t>
  </si>
  <si>
    <t xml:space="preserve">   в том числе:</t>
  </si>
  <si>
    <t>1.1.</t>
  </si>
  <si>
    <t>Налог на доходы</t>
  </si>
  <si>
    <t>физических лиц</t>
  </si>
  <si>
    <t>1.2.</t>
  </si>
  <si>
    <t>Налоги на товары (работы, услуги), реализуемые на территории РФ (акцизы).</t>
  </si>
  <si>
    <t>1.3.</t>
  </si>
  <si>
    <t>Единый сельскохозяйственный налог</t>
  </si>
  <si>
    <t>1.4.</t>
  </si>
  <si>
    <t>Единый налог на</t>
  </si>
  <si>
    <t>вмененный доход для отдельных видов деятельности</t>
  </si>
  <si>
    <t>1.5.</t>
  </si>
  <si>
    <t>Налог, взимаемый     в связи с</t>
  </si>
  <si>
    <t>применением упрощенной</t>
  </si>
  <si>
    <t>системы налогообложения</t>
  </si>
  <si>
    <t>1.6.</t>
  </si>
  <si>
    <t>Налог, взимаемый в связи с применением патентной системы налогообложения</t>
  </si>
  <si>
    <t>1.7.</t>
  </si>
  <si>
    <t>1.8.</t>
  </si>
  <si>
    <t>Земельный налог с организаций, обладающих земельным участком, расположенным в границах городских округов</t>
  </si>
  <si>
    <t>2.</t>
  </si>
  <si>
    <t>НЕНАЛОГОВЫЕ ДОХОДЫ</t>
  </si>
  <si>
    <t>2.1.</t>
  </si>
  <si>
    <t>Доходы от использования имущества, находящегося в государственной</t>
  </si>
  <si>
    <t>2.2.</t>
  </si>
  <si>
    <t>и муниципальной собственности</t>
  </si>
  <si>
    <t>2.3.</t>
  </si>
  <si>
    <t>Платежи при пользовании природными ресурсами</t>
  </si>
  <si>
    <t>2.4.</t>
  </si>
  <si>
    <t>Доходы от оказания платных услуг и компенсации затрат государства</t>
  </si>
  <si>
    <t>2.5.</t>
  </si>
  <si>
    <t xml:space="preserve">Доходы от продажи материальных и нематериальных активов </t>
  </si>
  <si>
    <t>2.6.</t>
  </si>
  <si>
    <t>Штрафы, санкции, возмещение ущерба</t>
  </si>
  <si>
    <t>3.</t>
  </si>
  <si>
    <t>ИТОГО НАЛОГОВЫЕ И НЕНАЛОГОВЫЕ ДОХОДЫ</t>
  </si>
  <si>
    <t>4.</t>
  </si>
  <si>
    <t>БЕЗВОЗМЕЗДНЫЕ ПОСТУПЛЕНИЯ</t>
  </si>
  <si>
    <t>в том числе:</t>
  </si>
  <si>
    <t>Безвозмездные поступления от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</si>
  <si>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</si>
  <si>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</si>
  <si>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</si>
  <si>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</si>
  <si>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4.2.</t>
  </si>
  <si>
    <t>4.3.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</si>
  <si>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   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</si>
  <si>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</si>
  <si>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</si>
  <si>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Налог на имущество физических лиц взимаемый по ставкам, применяемых к объектам налогообложения, расположенным в границах городских округов</t>
  </si>
  <si>
    <t>4.1</t>
  </si>
  <si>
    <t>1.9.</t>
  </si>
  <si>
    <t>Земельный налог с физических лиц, обладающих земельным участком, расположенным в границах городских округов</t>
  </si>
  <si>
    <t>1.10.</t>
  </si>
  <si>
    <t>Государственная пошлина</t>
  </si>
  <si>
    <t>1.11.</t>
  </si>
  <si>
    <t>Задолженность и перерасчеты по отмененным налогам, сборам и иным обязательным платежам</t>
  </si>
  <si>
    <t>2.7.</t>
  </si>
  <si>
    <t>Прочие неналоговые доходы</t>
  </si>
  <si>
    <t>Сведения об исполнении бюджета городского округа Истра по доходам в разрезе видов доходов и в сравнении с соотвествующим периодом прошлого года ( по состоянию на 01.01.2022 года)</t>
  </si>
  <si>
    <t>1 квартал 2023 год</t>
  </si>
  <si>
    <t>1.12.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</si>
  <si>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</si>
  <si>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4.4.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</si>
  <si>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</si>
  <si>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квартал 2024 год</t>
  </si>
  <si>
    <t>за 1 квартал 2024 года, в % к 1 кварталу 2023 года</t>
  </si>
  <si>
    <t>СД  от (24.03.2023 № 1/2) (тыс. руб.)</t>
  </si>
  <si>
    <t>Прирост (снижение) исполнения бюджета, за 1 квартал 2024 года к 1 кварталу 2023 года (тыс. руб.)</t>
  </si>
  <si>
    <t xml:space="preserve">Поступило за   1 квартал         (тыс. руб.) </t>
  </si>
  <si>
    <t xml:space="preserve">Поступило за   1 квартал               (тыс. руб.) </t>
  </si>
  <si>
    <t>Сведения об исполнении бюджета городского округа Истра по доходам в разрезе видов доходов и в сравнении с соотвествующим периодом прошлого года ( по состоянию на 01.04.2024 года)</t>
  </si>
  <si>
    <t>СД  от (02.02.2024 № 1/1)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</si>
</sst>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/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0" fillId="0" borderId="13" xfId="0" applyBorder="1" applyAlignment="1">
      <alignment horizontal="right" vertical="center" wrapText="1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0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6" fillId="0" borderId="5" xfId="0" applyFont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14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2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13" xfId="0" applyFont="1" applyBorder="1" applyAlignment="1">
      <alignment horizontal="justify"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9"/>
  <sheetViews>
    <sheetView tabSelected="1" topLeftCell="A4" workbookViewId="0">
      <pane ySplit="6" topLeftCell="A46" activePane="bottomLeft" state="frozen"/>
      <selection activeCell="A4" sqref="A4"/>
      <selection pane="bottomLeft" activeCell="A52" sqref="A52:XFD54"/>
    </sheetView>
  </sheetViews>
  <sheetFormatPr defaultRowHeight="14.4" x14ac:dyDescent="0.3"/>
  <cols>
    <col min="1" max="1" width="4.33203125" style="6" customWidth="1"/>
    <col min="2" max="2" width="8.88671875" hidden="1" customWidth="1"/>
    <col min="3" max="3" width="42.6640625" customWidth="1"/>
    <col min="4" max="4" width="14.77734375" customWidth="1"/>
    <col min="5" max="5" width="11.6640625" customWidth="1"/>
    <col min="6" max="6" width="10.21875" customWidth="1"/>
    <col min="7" max="7" width="10.77734375" customWidth="1"/>
    <col min="8" max="8" width="13.6640625" customWidth="1"/>
    <col min="9" max="9" width="12.109375" customWidth="1"/>
    <col min="10" max="10" width="13" customWidth="1"/>
    <col min="11" max="11" width="12" customWidth="1"/>
    <col min="12" max="12" width="13.21875" customWidth="1"/>
    <col min="13" max="13" width="10.21875" customWidth="1"/>
  </cols>
  <sheetData>
    <row r="2" spans="1:13" ht="409.6" x14ac:dyDescent="0.3">
      <c r="A2" s="25" t="s">
        <v>67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5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47.55" customHeight="1" x14ac:dyDescent="0.3">
      <c r="A4" s="33" t="s">
        <v>79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5" customHeight="1" thickBot="1" x14ac:dyDescent="0.3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5.6" customHeight="1" thickBot="1" x14ac:dyDescent="0.35">
      <c r="A6" s="65" t="s">
        <v>0</v>
      </c>
      <c r="B6" s="75" t="s">
        <v>1</v>
      </c>
      <c r="C6" s="76"/>
      <c r="D6" s="68" t="s">
        <v>68</v>
      </c>
      <c r="E6" s="69"/>
      <c r="F6" s="69"/>
      <c r="G6" s="70"/>
      <c r="H6" s="68" t="s">
        <v>73</v>
      </c>
      <c r="I6" s="69"/>
      <c r="J6" s="69"/>
      <c r="K6" s="70"/>
      <c r="L6" s="71" t="s">
        <v>76</v>
      </c>
      <c r="M6" s="1" t="s">
        <v>2</v>
      </c>
    </row>
    <row r="7" spans="1:13" ht="30.6" x14ac:dyDescent="0.3">
      <c r="A7" s="66"/>
      <c r="B7" s="77"/>
      <c r="C7" s="78"/>
      <c r="D7" s="2" t="s">
        <v>3</v>
      </c>
      <c r="E7" s="71" t="s">
        <v>77</v>
      </c>
      <c r="F7" s="71" t="s">
        <v>4</v>
      </c>
      <c r="G7" s="71" t="s">
        <v>5</v>
      </c>
      <c r="H7" s="2" t="s">
        <v>3</v>
      </c>
      <c r="I7" s="71" t="s">
        <v>78</v>
      </c>
      <c r="J7" s="71" t="s">
        <v>4</v>
      </c>
      <c r="K7" s="71" t="s">
        <v>5</v>
      </c>
      <c r="L7" s="55"/>
      <c r="M7" s="55" t="s">
        <v>74</v>
      </c>
    </row>
    <row r="8" spans="1:13" ht="21" thickBot="1" x14ac:dyDescent="0.35">
      <c r="A8" s="67"/>
      <c r="B8" s="79"/>
      <c r="C8" s="80"/>
      <c r="D8" s="3" t="s">
        <v>75</v>
      </c>
      <c r="E8" s="72"/>
      <c r="F8" s="72"/>
      <c r="G8" s="72"/>
      <c r="H8" s="32" t="s">
        <v>80</v>
      </c>
      <c r="I8" s="72"/>
      <c r="J8" s="72"/>
      <c r="K8" s="72"/>
      <c r="L8" s="72"/>
      <c r="M8" s="56"/>
    </row>
    <row r="9" spans="1:13" ht="15.6" thickBot="1" x14ac:dyDescent="0.35">
      <c r="A9" s="4">
        <v>1</v>
      </c>
      <c r="B9" s="73">
        <v>2</v>
      </c>
      <c r="C9" s="74"/>
      <c r="D9" s="5">
        <v>3</v>
      </c>
      <c r="E9" s="3">
        <v>4</v>
      </c>
      <c r="F9" s="5">
        <v>5</v>
      </c>
      <c r="G9" s="5">
        <v>6</v>
      </c>
      <c r="H9" s="5">
        <v>7</v>
      </c>
      <c r="I9" s="3">
        <v>8</v>
      </c>
      <c r="J9" s="5">
        <v>9</v>
      </c>
      <c r="K9" s="3">
        <v>10</v>
      </c>
      <c r="L9" s="5">
        <v>11</v>
      </c>
      <c r="M9" s="5">
        <v>12</v>
      </c>
    </row>
    <row r="10" spans="1:13" ht="15" thickBot="1" x14ac:dyDescent="0.35">
      <c r="A10" s="63" t="s">
        <v>6</v>
      </c>
      <c r="B10" s="64"/>
      <c r="C10" s="7" t="s">
        <v>7</v>
      </c>
      <c r="D10" s="12">
        <f>D12+D14+D15+D16+D18+D21+D22+D23+D24+D25+D26+D27</f>
        <v>5301803.5999999996</v>
      </c>
      <c r="E10" s="12">
        <f>E12+E14+E15+E16+E18+E21+E22+E23+E24+E25+E26+E27</f>
        <v>619469.80000000005</v>
      </c>
      <c r="F10" s="12">
        <f>E10*100/E49</f>
        <v>35.897932479622078</v>
      </c>
      <c r="G10" s="12">
        <f>E10*100/D10</f>
        <v>11.684133301354281</v>
      </c>
      <c r="H10" s="12">
        <f>H12+H14+H15+H16+H18+H21+H22+H23+H24+H25+H26+H27</f>
        <v>5930953</v>
      </c>
      <c r="I10" s="12">
        <f>I12+I14+I15+I16+I18+I21+I22+I23+I24+I25+I26+I27</f>
        <v>885075.5</v>
      </c>
      <c r="J10" s="12">
        <f>I10*100/I49</f>
        <v>38.376154216141131</v>
      </c>
      <c r="K10" s="12">
        <f>I10*100/H10</f>
        <v>14.922989610607267</v>
      </c>
      <c r="L10" s="12">
        <f>I10-E10</f>
        <v>265605.69999999995</v>
      </c>
      <c r="M10" s="13">
        <f>I10/E10*100</f>
        <v>142.87629518016857</v>
      </c>
    </row>
    <row r="11" spans="1:13" ht="15" thickBot="1" x14ac:dyDescent="0.35">
      <c r="A11" s="45"/>
      <c r="B11" s="46"/>
      <c r="C11" s="8" t="s">
        <v>8</v>
      </c>
      <c r="D11" s="16"/>
      <c r="E11" s="14"/>
      <c r="F11" s="12"/>
      <c r="G11" s="12"/>
      <c r="H11" s="16"/>
      <c r="I11" s="14"/>
      <c r="J11" s="12"/>
      <c r="K11" s="12"/>
      <c r="L11" s="12"/>
      <c r="M11" s="13"/>
    </row>
    <row r="12" spans="1:13" x14ac:dyDescent="0.3">
      <c r="A12" s="81" t="s">
        <v>9</v>
      </c>
      <c r="B12" s="82"/>
      <c r="C12" s="28" t="s">
        <v>10</v>
      </c>
      <c r="D12" s="40">
        <v>1487289</v>
      </c>
      <c r="E12" s="40">
        <v>184233.1</v>
      </c>
      <c r="F12" s="37">
        <f>E12*100/E49</f>
        <v>10.67620630466806</v>
      </c>
      <c r="G12" s="37">
        <f>E12*100/D12</f>
        <v>12.387175592638688</v>
      </c>
      <c r="H12" s="40">
        <v>1635043</v>
      </c>
      <c r="I12" s="40">
        <v>279994.2</v>
      </c>
      <c r="J12" s="37">
        <f>I12*100/I49</f>
        <v>12.1403209091485</v>
      </c>
      <c r="K12" s="37">
        <f>I12*100/H12</f>
        <v>17.124577151793563</v>
      </c>
      <c r="L12" s="37">
        <f>I12-E12</f>
        <v>95761.1</v>
      </c>
      <c r="M12" s="40">
        <f>I12/E12*100</f>
        <v>151.97822758234</v>
      </c>
    </row>
    <row r="13" spans="1:13" ht="15" thickBot="1" x14ac:dyDescent="0.35">
      <c r="A13" s="83"/>
      <c r="B13" s="84"/>
      <c r="C13" s="30" t="s">
        <v>11</v>
      </c>
      <c r="D13" s="42"/>
      <c r="E13" s="42"/>
      <c r="F13" s="51"/>
      <c r="G13" s="51"/>
      <c r="H13" s="42"/>
      <c r="I13" s="42"/>
      <c r="J13" s="51"/>
      <c r="K13" s="51"/>
      <c r="L13" s="51"/>
      <c r="M13" s="42"/>
    </row>
    <row r="14" spans="1:13" ht="57.6" customHeight="1" thickBot="1" x14ac:dyDescent="0.35">
      <c r="A14" s="35" t="s">
        <v>12</v>
      </c>
      <c r="B14" s="36"/>
      <c r="C14" s="26" t="s">
        <v>13</v>
      </c>
      <c r="D14" s="19">
        <v>96777</v>
      </c>
      <c r="E14" s="15">
        <v>22924.9</v>
      </c>
      <c r="F14" s="18">
        <f>E14*100/E49</f>
        <v>1.3284852825788895</v>
      </c>
      <c r="G14" s="18">
        <f>E14*100/D14</f>
        <v>23.688376370418592</v>
      </c>
      <c r="H14" s="19">
        <v>103276</v>
      </c>
      <c r="I14" s="15">
        <v>25573.200000000001</v>
      </c>
      <c r="J14" s="18">
        <f>I14*100/I49</f>
        <v>1.108833163950669</v>
      </c>
      <c r="K14" s="18">
        <f>I14*100/H14</f>
        <v>24.761996978968977</v>
      </c>
      <c r="L14" s="18">
        <f>I14-E14</f>
        <v>2648.2999999999993</v>
      </c>
      <c r="M14" s="15">
        <f>I14/E14*100</f>
        <v>111.55206783890006</v>
      </c>
    </row>
    <row r="15" spans="1:13" ht="49.5" customHeight="1" thickBot="1" x14ac:dyDescent="0.35">
      <c r="A15" s="35" t="s">
        <v>14</v>
      </c>
      <c r="B15" s="36"/>
      <c r="C15" s="26" t="s">
        <v>15</v>
      </c>
      <c r="D15" s="15">
        <v>0</v>
      </c>
      <c r="E15" s="15">
        <v>-8.6999999999999993</v>
      </c>
      <c r="F15" s="18">
        <f>E15*100/E49</f>
        <v>-5.0416019081593979E-4</v>
      </c>
      <c r="G15" s="18">
        <v>0</v>
      </c>
      <c r="H15" s="15">
        <v>0</v>
      </c>
      <c r="I15" s="15">
        <v>124.7</v>
      </c>
      <c r="J15" s="18">
        <f>I15*100/I49</f>
        <v>5.4068906333446113E-3</v>
      </c>
      <c r="K15" s="18">
        <v>0</v>
      </c>
      <c r="L15" s="18">
        <f>I15-E15</f>
        <v>133.4</v>
      </c>
      <c r="M15" s="15">
        <f>I15/E15*100</f>
        <v>-1433.3333333333335</v>
      </c>
    </row>
    <row r="16" spans="1:13" ht="19.5" customHeight="1" x14ac:dyDescent="0.3">
      <c r="A16" s="81" t="s">
        <v>16</v>
      </c>
      <c r="B16" s="82"/>
      <c r="C16" s="28" t="s">
        <v>17</v>
      </c>
      <c r="D16" s="40">
        <v>0</v>
      </c>
      <c r="E16" s="40">
        <v>-2748.3</v>
      </c>
      <c r="F16" s="37">
        <f>E16*100/E49</f>
        <v>-0.15926246579533879</v>
      </c>
      <c r="G16" s="37" t="e">
        <f>E16*100/D16</f>
        <v>#DIV/0!</v>
      </c>
      <c r="H16" s="40">
        <v>0</v>
      </c>
      <c r="I16" s="40">
        <v>80.099999999999994</v>
      </c>
      <c r="J16" s="37">
        <f>I16*100/I49</f>
        <v>3.4730708879783748E-3</v>
      </c>
      <c r="K16" s="37" t="e">
        <f>I16*100/H16</f>
        <v>#DIV/0!</v>
      </c>
      <c r="L16" s="37">
        <f>I16-E16</f>
        <v>2828.4</v>
      </c>
      <c r="M16" s="40">
        <f>I16/E16*100</f>
        <v>-2.9145289815522317</v>
      </c>
    </row>
    <row r="17" spans="1:13" ht="18.149999999999999" customHeight="1" thickBot="1" x14ac:dyDescent="0.35">
      <c r="A17" s="83"/>
      <c r="B17" s="84"/>
      <c r="C17" s="30" t="s">
        <v>18</v>
      </c>
      <c r="D17" s="42"/>
      <c r="E17" s="42"/>
      <c r="F17" s="51"/>
      <c r="G17" s="51"/>
      <c r="H17" s="42"/>
      <c r="I17" s="42"/>
      <c r="J17" s="51"/>
      <c r="K17" s="51"/>
      <c r="L17" s="51"/>
      <c r="M17" s="42"/>
    </row>
    <row r="18" spans="1:13" ht="19.5" customHeight="1" x14ac:dyDescent="0.3">
      <c r="A18" s="57" t="s">
        <v>19</v>
      </c>
      <c r="B18" s="58"/>
      <c r="C18" s="28" t="s">
        <v>20</v>
      </c>
      <c r="D18" s="40">
        <v>1349647</v>
      </c>
      <c r="E18" s="40">
        <v>105574.7</v>
      </c>
      <c r="F18" s="37">
        <f>E18*100/E49</f>
        <v>6.1179955054408737</v>
      </c>
      <c r="G18" s="37">
        <f>E18*100/D18</f>
        <v>7.8223935592047402</v>
      </c>
      <c r="H18" s="40">
        <v>1444623</v>
      </c>
      <c r="I18" s="40">
        <v>169930</v>
      </c>
      <c r="J18" s="37">
        <f>I18*100/I49</f>
        <v>7.3680266665938241</v>
      </c>
      <c r="K18" s="37">
        <f>I18*100/H18</f>
        <v>11.762930536202179</v>
      </c>
      <c r="L18" s="37">
        <f>I18-E18</f>
        <v>64355.3</v>
      </c>
      <c r="M18" s="40">
        <f>I18/E18*100</f>
        <v>160.95712325017263</v>
      </c>
    </row>
    <row r="19" spans="1:13" ht="20.7" customHeight="1" x14ac:dyDescent="0.3">
      <c r="A19" s="59"/>
      <c r="B19" s="60"/>
      <c r="C19" s="29" t="s">
        <v>21</v>
      </c>
      <c r="D19" s="41"/>
      <c r="E19" s="41"/>
      <c r="F19" s="50"/>
      <c r="G19" s="38"/>
      <c r="H19" s="41"/>
      <c r="I19" s="41"/>
      <c r="J19" s="50"/>
      <c r="K19" s="38"/>
      <c r="L19" s="38"/>
      <c r="M19" s="41"/>
    </row>
    <row r="20" spans="1:13" ht="17.55" customHeight="1" thickBot="1" x14ac:dyDescent="0.35">
      <c r="A20" s="61"/>
      <c r="B20" s="62"/>
      <c r="C20" s="30" t="s">
        <v>22</v>
      </c>
      <c r="D20" s="42"/>
      <c r="E20" s="42"/>
      <c r="F20" s="51"/>
      <c r="G20" s="39"/>
      <c r="H20" s="42"/>
      <c r="I20" s="42"/>
      <c r="J20" s="51"/>
      <c r="K20" s="39"/>
      <c r="L20" s="39"/>
      <c r="M20" s="42"/>
    </row>
    <row r="21" spans="1:13" ht="48" customHeight="1" thickBot="1" x14ac:dyDescent="0.35">
      <c r="A21" s="47" t="s">
        <v>23</v>
      </c>
      <c r="B21" s="48"/>
      <c r="C21" s="26" t="s">
        <v>24</v>
      </c>
      <c r="D21" s="15">
        <v>110917</v>
      </c>
      <c r="E21" s="15">
        <v>-12924.2</v>
      </c>
      <c r="F21" s="18">
        <f>E21*100/E49</f>
        <v>-0.74895024576360569</v>
      </c>
      <c r="G21" s="17">
        <f>E21*100/D21</f>
        <v>-11.652136282084802</v>
      </c>
      <c r="H21" s="15">
        <v>162571</v>
      </c>
      <c r="I21" s="15">
        <v>60410.2</v>
      </c>
      <c r="J21" s="18">
        <f>I21*100/I49</f>
        <v>2.6193371655050091</v>
      </c>
      <c r="K21" s="17">
        <f>I21*100/H21</f>
        <v>37.15927194887157</v>
      </c>
      <c r="L21" s="18">
        <f t="shared" ref="L21:L27" si="0">I21-E21</f>
        <v>73334.399999999994</v>
      </c>
      <c r="M21" s="15">
        <f t="shared" ref="M21:M28" si="1">I21/E21*100</f>
        <v>-467.41925999288156</v>
      </c>
    </row>
    <row r="22" spans="1:13" ht="61.2" customHeight="1" thickBot="1" x14ac:dyDescent="0.35">
      <c r="A22" s="47" t="s">
        <v>25</v>
      </c>
      <c r="B22" s="48"/>
      <c r="C22" s="26" t="s">
        <v>70</v>
      </c>
      <c r="D22" s="15">
        <v>0</v>
      </c>
      <c r="E22" s="15">
        <v>289.2</v>
      </c>
      <c r="F22" s="20">
        <f>E22*100/E49</f>
        <v>1.675898013608848E-2</v>
      </c>
      <c r="G22" s="17" t="e">
        <f t="shared" ref="G22:G28" si="2">E22*100/D22</f>
        <v>#DIV/0!</v>
      </c>
      <c r="H22" s="15">
        <v>2339</v>
      </c>
      <c r="I22" s="15">
        <v>820.8</v>
      </c>
      <c r="J22" s="20">
        <f>I22*100/I49</f>
        <v>3.5589220784677279E-2</v>
      </c>
      <c r="K22" s="17">
        <f t="shared" ref="K22:K28" si="3">I22*100/H22</f>
        <v>35.091919623770842</v>
      </c>
      <c r="L22" s="18">
        <f t="shared" si="0"/>
        <v>531.59999999999991</v>
      </c>
      <c r="M22" s="15">
        <f t="shared" si="1"/>
        <v>283.81742738589213</v>
      </c>
    </row>
    <row r="23" spans="1:13" ht="61.2" customHeight="1" thickBot="1" x14ac:dyDescent="0.35">
      <c r="A23" s="47" t="s">
        <v>26</v>
      </c>
      <c r="B23" s="54"/>
      <c r="C23" s="26" t="s">
        <v>57</v>
      </c>
      <c r="D23" s="15">
        <v>451479.6</v>
      </c>
      <c r="E23" s="15">
        <v>21810.7</v>
      </c>
      <c r="F23" s="20" t="e">
        <f>E23*100/E50</f>
        <v>#DIV/0!</v>
      </c>
      <c r="G23" s="17">
        <f t="shared" ref="G23" si="4">E23*100/D23</f>
        <v>4.8309380977567979</v>
      </c>
      <c r="H23" s="15">
        <v>525727</v>
      </c>
      <c r="I23" s="15">
        <v>32771.5</v>
      </c>
      <c r="J23" s="20" t="e">
        <f>I23*100/I50</f>
        <v>#DIV/0!</v>
      </c>
      <c r="K23" s="17">
        <f t="shared" ref="K23" si="5">I23*100/H23</f>
        <v>6.233558481873672</v>
      </c>
      <c r="L23" s="18">
        <f t="shared" ref="L23" si="6">I23-E23</f>
        <v>10960.8</v>
      </c>
      <c r="M23" s="15">
        <f t="shared" ref="M23" si="7">I23/E23*100</f>
        <v>150.25423301407105</v>
      </c>
    </row>
    <row r="24" spans="1:13" ht="61.2" customHeight="1" thickBot="1" x14ac:dyDescent="0.35">
      <c r="A24" s="35" t="s">
        <v>59</v>
      </c>
      <c r="B24" s="49"/>
      <c r="C24" s="26" t="s">
        <v>27</v>
      </c>
      <c r="D24" s="15">
        <v>1189954</v>
      </c>
      <c r="E24" s="15">
        <v>258204.9</v>
      </c>
      <c r="F24" s="20">
        <f>E24*100/E49</f>
        <v>14.962831224552948</v>
      </c>
      <c r="G24" s="17">
        <f t="shared" si="2"/>
        <v>21.698729530721355</v>
      </c>
      <c r="H24" s="15">
        <v>1447192</v>
      </c>
      <c r="I24" s="15">
        <v>267999</v>
      </c>
      <c r="J24" s="20">
        <f>I24*100/I49</f>
        <v>11.620218787856636</v>
      </c>
      <c r="K24" s="17">
        <f t="shared" ref="K24:K27" si="8">I24*100/H24</f>
        <v>18.518551788567102</v>
      </c>
      <c r="L24" s="18">
        <f t="shared" si="0"/>
        <v>9794.1000000000058</v>
      </c>
      <c r="M24" s="15">
        <f t="shared" si="1"/>
        <v>103.79315032363832</v>
      </c>
    </row>
    <row r="25" spans="1:13" ht="61.2" customHeight="1" thickBot="1" x14ac:dyDescent="0.35">
      <c r="A25" s="52" t="s">
        <v>61</v>
      </c>
      <c r="B25" s="53"/>
      <c r="C25" s="26" t="s">
        <v>60</v>
      </c>
      <c r="D25" s="15">
        <v>579700</v>
      </c>
      <c r="E25" s="15">
        <v>37107</v>
      </c>
      <c r="F25" s="20">
        <f>E25*100/E47</f>
        <v>1126.673751328374</v>
      </c>
      <c r="G25" s="17">
        <f t="shared" si="2"/>
        <v>6.4010695187165778</v>
      </c>
      <c r="H25" s="15">
        <v>579700</v>
      </c>
      <c r="I25" s="15">
        <v>39233.199999999997</v>
      </c>
      <c r="J25" s="20">
        <f>I25*100/I47</f>
        <v>1973.6002817043106</v>
      </c>
      <c r="K25" s="17">
        <f t="shared" ref="K25:K26" si="9">I25*100/H25</f>
        <v>6.7678454372951515</v>
      </c>
      <c r="L25" s="18">
        <f t="shared" si="0"/>
        <v>2126.1999999999971</v>
      </c>
      <c r="M25" s="15">
        <f t="shared" si="1"/>
        <v>105.72991618832026</v>
      </c>
    </row>
    <row r="26" spans="1:13" ht="37.65" customHeight="1" thickBot="1" x14ac:dyDescent="0.35">
      <c r="A26" s="27" t="s">
        <v>63</v>
      </c>
      <c r="B26" s="22"/>
      <c r="C26" s="23" t="s">
        <v>62</v>
      </c>
      <c r="D26" s="15">
        <v>36040</v>
      </c>
      <c r="E26" s="15">
        <v>4914.2</v>
      </c>
      <c r="F26" s="20"/>
      <c r="G26" s="17">
        <f t="shared" si="2"/>
        <v>13.635405105438402</v>
      </c>
      <c r="H26" s="15">
        <v>30482</v>
      </c>
      <c r="I26" s="15">
        <v>8138.6</v>
      </c>
      <c r="J26" s="20"/>
      <c r="K26" s="17">
        <f t="shared" si="9"/>
        <v>26.699691621284693</v>
      </c>
      <c r="L26" s="18">
        <f t="shared" si="0"/>
        <v>3224.4000000000005</v>
      </c>
      <c r="M26" s="15">
        <f t="shared" si="1"/>
        <v>165.61393512677549</v>
      </c>
    </row>
    <row r="27" spans="1:13" ht="27" thickBot="1" x14ac:dyDescent="0.35">
      <c r="A27" s="35" t="s">
        <v>69</v>
      </c>
      <c r="B27" s="36"/>
      <c r="C27" s="26" t="s">
        <v>64</v>
      </c>
      <c r="D27" s="15">
        <v>0</v>
      </c>
      <c r="E27" s="15">
        <v>92.3</v>
      </c>
      <c r="F27" s="20">
        <f>E27*100/E49</f>
        <v>5.3487339784265798E-3</v>
      </c>
      <c r="G27" s="17" t="e">
        <f t="shared" si="2"/>
        <v>#DIV/0!</v>
      </c>
      <c r="H27" s="15">
        <v>0</v>
      </c>
      <c r="I27" s="15">
        <v>0</v>
      </c>
      <c r="J27" s="20">
        <f>I27*100/I49</f>
        <v>0</v>
      </c>
      <c r="K27" s="17" t="e">
        <f t="shared" si="8"/>
        <v>#DIV/0!</v>
      </c>
      <c r="L27" s="18">
        <f t="shared" si="0"/>
        <v>-92.3</v>
      </c>
      <c r="M27" s="15">
        <f t="shared" si="1"/>
        <v>0</v>
      </c>
    </row>
    <row r="28" spans="1:13" ht="15" thickBot="1" x14ac:dyDescent="0.35">
      <c r="A28" s="43" t="s">
        <v>28</v>
      </c>
      <c r="B28" s="44"/>
      <c r="C28" s="9" t="s">
        <v>29</v>
      </c>
      <c r="D28" s="13">
        <f>D30+D31+D32+D33+D34+D35+D36</f>
        <v>655839</v>
      </c>
      <c r="E28" s="13">
        <f>E30+E31+E32+E33+E34+E35+E36</f>
        <v>272806.60000000003</v>
      </c>
      <c r="F28" s="12">
        <f>E28*100/E49</f>
        <v>15.808991668028481</v>
      </c>
      <c r="G28" s="21">
        <f t="shared" si="2"/>
        <v>41.596580868170392</v>
      </c>
      <c r="H28" s="13">
        <f>H30+H31+H32+H33+H34+H35+H36</f>
        <v>940992.5</v>
      </c>
      <c r="I28" s="13">
        <f>I30+I31+I32+I33+I34+I35+I36</f>
        <v>312297.89999999997</v>
      </c>
      <c r="J28" s="12">
        <f>I28*100/I49</f>
        <v>13.540983081982294</v>
      </c>
      <c r="K28" s="21">
        <f t="shared" si="3"/>
        <v>33.188139119068424</v>
      </c>
      <c r="L28" s="12">
        <f t="shared" ref="L28" si="10">I28-E28</f>
        <v>39491.29999999993</v>
      </c>
      <c r="M28" s="13">
        <f t="shared" si="1"/>
        <v>114.47593276702248</v>
      </c>
    </row>
    <row r="29" spans="1:13" ht="44.7" customHeight="1" thickBot="1" x14ac:dyDescent="0.35">
      <c r="A29" s="45"/>
      <c r="B29" s="46"/>
      <c r="C29" s="8" t="s">
        <v>8</v>
      </c>
      <c r="D29" s="15"/>
      <c r="E29" s="15"/>
      <c r="F29" s="12"/>
      <c r="G29" s="18"/>
      <c r="H29" s="15"/>
      <c r="I29" s="15"/>
      <c r="J29" s="12"/>
      <c r="K29" s="18"/>
      <c r="L29" s="18"/>
      <c r="M29" s="13"/>
    </row>
    <row r="30" spans="1:13" ht="31.5" customHeight="1" thickBot="1" x14ac:dyDescent="0.35">
      <c r="A30" s="35" t="s">
        <v>30</v>
      </c>
      <c r="B30" s="36"/>
      <c r="C30" s="8" t="s">
        <v>31</v>
      </c>
      <c r="D30" s="15">
        <v>0</v>
      </c>
      <c r="E30" s="15">
        <v>0</v>
      </c>
      <c r="F30" s="18">
        <v>0</v>
      </c>
      <c r="G30" s="18">
        <v>0</v>
      </c>
      <c r="H30" s="15">
        <v>0</v>
      </c>
      <c r="I30" s="15">
        <v>0</v>
      </c>
      <c r="J30" s="18">
        <v>0</v>
      </c>
      <c r="K30" s="18">
        <v>0</v>
      </c>
      <c r="L30" s="18">
        <v>0</v>
      </c>
      <c r="M30" s="15">
        <v>0</v>
      </c>
    </row>
    <row r="31" spans="1:13" ht="39.450000000000003" customHeight="1" thickBot="1" x14ac:dyDescent="0.35">
      <c r="A31" s="35" t="s">
        <v>32</v>
      </c>
      <c r="B31" s="36"/>
      <c r="C31" s="8" t="s">
        <v>33</v>
      </c>
      <c r="D31" s="15">
        <v>562552</v>
      </c>
      <c r="E31" s="15">
        <v>133414.70000000001</v>
      </c>
      <c r="F31" s="18">
        <f>E31*100/E49</f>
        <v>7.7313081160518822</v>
      </c>
      <c r="G31" s="18">
        <f>E31*100/D31</f>
        <v>23.71597647861887</v>
      </c>
      <c r="H31" s="15">
        <v>548133</v>
      </c>
      <c r="I31" s="15">
        <v>158514.79999999999</v>
      </c>
      <c r="J31" s="18">
        <f>I31*100/I49</f>
        <v>6.8730728738291447</v>
      </c>
      <c r="K31" s="18">
        <f>I31*100/H31</f>
        <v>28.919039722111236</v>
      </c>
      <c r="L31" s="18">
        <f>I31-E31</f>
        <v>25100.099999999977</v>
      </c>
      <c r="M31" s="15">
        <f>I31/E31*100</f>
        <v>118.81359400425889</v>
      </c>
    </row>
    <row r="32" spans="1:13" ht="52.65" customHeight="1" thickBot="1" x14ac:dyDescent="0.35">
      <c r="A32" s="35" t="s">
        <v>34</v>
      </c>
      <c r="B32" s="36"/>
      <c r="C32" s="8" t="s">
        <v>35</v>
      </c>
      <c r="D32" s="15">
        <v>3802</v>
      </c>
      <c r="E32" s="15">
        <v>1669.7</v>
      </c>
      <c r="F32" s="18">
        <f>E32*100/E49</f>
        <v>9.675819202360629E-2</v>
      </c>
      <c r="G32" s="18">
        <f t="shared" ref="G32" si="11">E32*100/D32</f>
        <v>43.916359810625984</v>
      </c>
      <c r="H32" s="15">
        <v>4110</v>
      </c>
      <c r="I32" s="15">
        <v>786</v>
      </c>
      <c r="J32" s="18">
        <f>I32*100/I49</f>
        <v>3.4080321073046226E-2</v>
      </c>
      <c r="K32" s="18">
        <f t="shared" ref="K32:K37" si="12">I32*100/H32</f>
        <v>19.124087591240876</v>
      </c>
      <c r="L32" s="18">
        <f t="shared" ref="L32:L34" si="13">I32-E32</f>
        <v>-883.7</v>
      </c>
      <c r="M32" s="15">
        <f t="shared" ref="M32:M38" si="14">I32/E32*100</f>
        <v>47.074324728993233</v>
      </c>
    </row>
    <row r="33" spans="1:13" ht="47.1" customHeight="1" thickBot="1" x14ac:dyDescent="0.35">
      <c r="A33" s="35" t="s">
        <v>36</v>
      </c>
      <c r="B33" s="36"/>
      <c r="C33" s="8" t="s">
        <v>37</v>
      </c>
      <c r="D33" s="15">
        <v>2500</v>
      </c>
      <c r="E33" s="15">
        <v>573.70000000000005</v>
      </c>
      <c r="F33" s="18">
        <f>E33*100/E49</f>
        <v>3.3245597870241922E-2</v>
      </c>
      <c r="G33" s="18">
        <v>0</v>
      </c>
      <c r="H33" s="15">
        <v>12500</v>
      </c>
      <c r="I33" s="15">
        <v>8045.5</v>
      </c>
      <c r="J33" s="18">
        <f>I33*100/I49</f>
        <v>0.34884633994044967</v>
      </c>
      <c r="K33" s="18">
        <v>0</v>
      </c>
      <c r="L33" s="18">
        <f t="shared" si="13"/>
        <v>7471.8</v>
      </c>
      <c r="M33" s="15">
        <f t="shared" si="14"/>
        <v>1402.3880076695136</v>
      </c>
    </row>
    <row r="34" spans="1:13" ht="47.1" customHeight="1" thickBot="1" x14ac:dyDescent="0.35">
      <c r="A34" s="35" t="s">
        <v>38</v>
      </c>
      <c r="B34" s="36"/>
      <c r="C34" s="8" t="s">
        <v>39</v>
      </c>
      <c r="D34" s="15">
        <v>50100</v>
      </c>
      <c r="E34" s="15">
        <v>74796.600000000006</v>
      </c>
      <c r="F34" s="18">
        <f>E34*100/E49</f>
        <v>4.3344216239521298</v>
      </c>
      <c r="G34" s="18">
        <f t="shared" ref="G34:G37" si="15">E34*100/D34</f>
        <v>149.29461077844314</v>
      </c>
      <c r="H34" s="15">
        <v>242000</v>
      </c>
      <c r="I34" s="15">
        <v>129047.4</v>
      </c>
      <c r="J34" s="18">
        <f>I34*100/I49</f>
        <v>5.5953903634119921</v>
      </c>
      <c r="K34" s="18">
        <f t="shared" si="12"/>
        <v>53.325371900826447</v>
      </c>
      <c r="L34" s="18">
        <f t="shared" si="13"/>
        <v>54250.799999999988</v>
      </c>
      <c r="M34" s="15">
        <f t="shared" si="14"/>
        <v>172.53110435501077</v>
      </c>
    </row>
    <row r="35" spans="1:13" ht="15" thickBot="1" x14ac:dyDescent="0.35">
      <c r="A35" s="35" t="s">
        <v>40</v>
      </c>
      <c r="B35" s="36"/>
      <c r="C35" s="8" t="s">
        <v>41</v>
      </c>
      <c r="D35" s="15">
        <v>26385</v>
      </c>
      <c r="E35" s="15">
        <v>53520.9</v>
      </c>
      <c r="F35" s="18">
        <f>E35*100/E48</f>
        <v>-464.17612724733965</v>
      </c>
      <c r="G35" s="18">
        <f t="shared" si="15"/>
        <v>202.84593519044913</v>
      </c>
      <c r="H35" s="15">
        <v>89249.5</v>
      </c>
      <c r="I35" s="15">
        <v>4067.5</v>
      </c>
      <c r="J35" s="18">
        <f>I35*100/I48</f>
        <v>-48.290395346076217</v>
      </c>
      <c r="K35" s="18">
        <f t="shared" ref="K35" si="16">I35*100/H35</f>
        <v>4.5574485011120514</v>
      </c>
      <c r="L35" s="18">
        <f>I35-E35</f>
        <v>-49453.4</v>
      </c>
      <c r="M35" s="15">
        <f t="shared" ref="M35" si="17">I35/E35*100</f>
        <v>7.5998348308791517</v>
      </c>
    </row>
    <row r="36" spans="1:13" ht="15" thickBot="1" x14ac:dyDescent="0.35">
      <c r="A36" s="35" t="s">
        <v>65</v>
      </c>
      <c r="B36" s="36"/>
      <c r="C36" s="24" t="s">
        <v>66</v>
      </c>
      <c r="D36" s="15">
        <v>10500</v>
      </c>
      <c r="E36" s="15">
        <v>8831</v>
      </c>
      <c r="F36" s="18">
        <f>E36*100/E49</f>
        <v>0.51175156840178904</v>
      </c>
      <c r="G36" s="18">
        <f t="shared" si="15"/>
        <v>84.104761904761901</v>
      </c>
      <c r="H36" s="15">
        <v>45000</v>
      </c>
      <c r="I36" s="15">
        <v>11836.7</v>
      </c>
      <c r="J36" s="18">
        <f>I36*100/I49</f>
        <v>0.51322969013400288</v>
      </c>
      <c r="K36" s="18">
        <f t="shared" si="12"/>
        <v>26.303777777777778</v>
      </c>
      <c r="L36" s="18">
        <f>I36-E36</f>
        <v>3005.7000000000007</v>
      </c>
      <c r="M36" s="15">
        <f t="shared" si="14"/>
        <v>134.03578303702866</v>
      </c>
    </row>
    <row r="37" spans="1:13" ht="15" thickBot="1" x14ac:dyDescent="0.35">
      <c r="A37" s="45" t="s">
        <v>42</v>
      </c>
      <c r="B37" s="46"/>
      <c r="C37" s="10" t="s">
        <v>43</v>
      </c>
      <c r="D37" s="13">
        <f>D28+D10</f>
        <v>5957642.5999999996</v>
      </c>
      <c r="E37" s="13">
        <f>E28+E10</f>
        <v>892276.40000000014</v>
      </c>
      <c r="F37" s="13">
        <f>E37*100/E49</f>
        <v>51.706924147650561</v>
      </c>
      <c r="G37" s="12">
        <f t="shared" si="15"/>
        <v>14.977004495032988</v>
      </c>
      <c r="H37" s="13">
        <f>H28+H10</f>
        <v>6871945.5</v>
      </c>
      <c r="I37" s="13">
        <f>I28+I10</f>
        <v>1197373.3999999999</v>
      </c>
      <c r="J37" s="13">
        <f>I37*100/I49</f>
        <v>51.917137298123414</v>
      </c>
      <c r="K37" s="12">
        <f t="shared" si="12"/>
        <v>17.424081724745925</v>
      </c>
      <c r="L37" s="13">
        <f>I37-E37</f>
        <v>305096.99999999977</v>
      </c>
      <c r="M37" s="13">
        <f t="shared" si="14"/>
        <v>134.193104289209</v>
      </c>
    </row>
    <row r="38" spans="1:13" ht="15" thickBot="1" x14ac:dyDescent="0.35">
      <c r="A38" s="45" t="s">
        <v>44</v>
      </c>
      <c r="B38" s="46"/>
      <c r="C38" s="10" t="s">
        <v>45</v>
      </c>
      <c r="D38" s="12">
        <v>4962163.2</v>
      </c>
      <c r="E38" s="13">
        <v>833365.6</v>
      </c>
      <c r="F38" s="12">
        <f>E38*100/E49</f>
        <v>48.293075852349446</v>
      </c>
      <c r="G38" s="12">
        <f>E38*100/D38</f>
        <v>16.794401280473807</v>
      </c>
      <c r="H38" s="12">
        <v>6404230</v>
      </c>
      <c r="I38" s="13">
        <v>1108942.8999999999</v>
      </c>
      <c r="J38" s="12">
        <f>I38*100/I49</f>
        <v>48.082862701876579</v>
      </c>
      <c r="K38" s="12">
        <f>I38*100/H38</f>
        <v>17.315788158763816</v>
      </c>
      <c r="L38" s="13">
        <f>I38-E38</f>
        <v>275577.29999999993</v>
      </c>
      <c r="M38" s="13">
        <f t="shared" si="14"/>
        <v>133.06799560721007</v>
      </c>
    </row>
    <row r="39" spans="1:13" ht="15" thickBot="1" x14ac:dyDescent="0.35">
      <c r="A39" s="35"/>
      <c r="B39" s="36"/>
      <c r="C39" s="11" t="s">
        <v>46</v>
      </c>
      <c r="D39" s="15"/>
      <c r="E39" s="15"/>
      <c r="F39" s="12"/>
      <c r="G39" s="18"/>
      <c r="H39" s="15"/>
      <c r="I39" s="15"/>
      <c r="J39" s="12"/>
      <c r="K39" s="18"/>
      <c r="L39" s="13"/>
      <c r="M39" s="13"/>
    </row>
    <row r="40" spans="1:13" ht="21" thickBot="1" x14ac:dyDescent="0.35">
      <c r="A40" s="85" t="s">
        <v>58</v>
      </c>
      <c r="B40" s="86"/>
      <c r="C40" s="11" t="s">
        <v>47</v>
      </c>
      <c r="D40" s="15">
        <v>4962163.2</v>
      </c>
      <c r="E40" s="15">
        <v>841770.8</v>
      </c>
      <c r="F40" s="18">
        <f>E40*100/E49</f>
        <v>48.78015254612486</v>
      </c>
      <c r="G40" s="18">
        <f>E40*100/D40</f>
        <v>16.963787083826666</v>
      </c>
      <c r="H40" s="15">
        <v>6404230</v>
      </c>
      <c r="I40" s="15">
        <v>1098078</v>
      </c>
      <c r="J40" s="18">
        <f>I40*100/I49</f>
        <v>47.611769469781748</v>
      </c>
      <c r="K40" s="18">
        <f>I40*100/H40</f>
        <v>17.1461362255884</v>
      </c>
      <c r="L40" s="15">
        <f>I40-E40</f>
        <v>256307.19999999995</v>
      </c>
      <c r="M40" s="13">
        <f>I40/E40*100</f>
        <v>130.44857341214495</v>
      </c>
    </row>
    <row r="41" spans="1:13" ht="20.7" customHeight="1" thickBot="1" x14ac:dyDescent="0.35">
      <c r="A41" s="35"/>
      <c r="B41" s="36"/>
      <c r="C41" s="11" t="s">
        <v>46</v>
      </c>
      <c r="D41" s="15"/>
      <c r="E41" s="15"/>
      <c r="F41" s="18"/>
      <c r="G41" s="18"/>
      <c r="H41" s="15"/>
      <c r="I41" s="15"/>
      <c r="J41" s="18"/>
      <c r="K41" s="18"/>
      <c r="L41" s="15"/>
      <c r="M41" s="15"/>
    </row>
    <row r="42" spans="1:13" ht="21.9" customHeight="1" thickBot="1" x14ac:dyDescent="0.35">
      <c r="A42" s="35"/>
      <c r="B42" s="36"/>
      <c r="C42" s="11" t="s">
        <v>48</v>
      </c>
      <c r="D42" s="15">
        <v>0</v>
      </c>
      <c r="E42" s="15">
        <v>0</v>
      </c>
      <c r="F42" s="18">
        <f>E42*100/E49</f>
        <v>0</v>
      </c>
      <c r="G42" s="18" t="e">
        <f>E42*100/D42</f>
        <v>#DIV/0!</v>
      </c>
      <c r="H42" s="15">
        <v>0</v>
      </c>
      <c r="I42" s="15">
        <v>0</v>
      </c>
      <c r="J42" s="18">
        <f>I42*100/I49</f>
        <v>0</v>
      </c>
      <c r="K42" s="18" t="e">
        <f>I42*100/H42</f>
        <v>#DIV/0!</v>
      </c>
      <c r="L42" s="15">
        <f>I42-E42</f>
        <v>0</v>
      </c>
      <c r="M42" s="15" t="e">
        <f>I42/E42*100</f>
        <v>#DIV/0!</v>
      </c>
    </row>
    <row r="43" spans="1:13" ht="21.45" customHeight="1" thickBot="1" x14ac:dyDescent="0.35">
      <c r="A43" s="35"/>
      <c r="B43" s="36"/>
      <c r="C43" s="11" t="s">
        <v>49</v>
      </c>
      <c r="D43" s="15">
        <v>1732414.8</v>
      </c>
      <c r="E43" s="15">
        <v>75533.8</v>
      </c>
      <c r="F43" s="18">
        <f>E43*100/E49</f>
        <v>4.3771419564428777</v>
      </c>
      <c r="G43" s="18">
        <f t="shared" ref="G43:G45" si="18">E43*100/D43</f>
        <v>4.3600297111292283</v>
      </c>
      <c r="H43" s="15">
        <v>2992184.3</v>
      </c>
      <c r="I43" s="15">
        <v>311633.8</v>
      </c>
      <c r="J43" s="18">
        <f>I43*100/I49</f>
        <v>13.512188245818669</v>
      </c>
      <c r="K43" s="18">
        <f t="shared" ref="K43:K45" si="19">I43*100/H43</f>
        <v>10.41492664739936</v>
      </c>
      <c r="L43" s="15">
        <f t="shared" ref="L43:L45" si="20">I43-E43</f>
        <v>236100</v>
      </c>
      <c r="M43" s="15">
        <f t="shared" ref="M43:M45" si="21">I43/E43*100</f>
        <v>412.57529741652075</v>
      </c>
    </row>
    <row r="44" spans="1:13" ht="31.5" customHeight="1" thickBot="1" x14ac:dyDescent="0.35">
      <c r="A44" s="35"/>
      <c r="B44" s="36"/>
      <c r="C44" s="11" t="s">
        <v>50</v>
      </c>
      <c r="D44" s="15">
        <v>2973780.4</v>
      </c>
      <c r="E44" s="15">
        <v>765926.7</v>
      </c>
      <c r="F44" s="18">
        <f>E44*100/E49</f>
        <v>44.385028876209553</v>
      </c>
      <c r="G44" s="18">
        <f t="shared" si="18"/>
        <v>25.755993953016841</v>
      </c>
      <c r="H44" s="15">
        <v>3298397.6</v>
      </c>
      <c r="I44" s="15">
        <v>785649.6</v>
      </c>
      <c r="J44" s="18">
        <f>I44*100/I49</f>
        <v>34.065128013880837</v>
      </c>
      <c r="K44" s="18">
        <f t="shared" si="19"/>
        <v>23.819129628277683</v>
      </c>
      <c r="L44" s="15">
        <f t="shared" si="20"/>
        <v>19722.900000000023</v>
      </c>
      <c r="M44" s="15">
        <f t="shared" si="21"/>
        <v>102.57503753296497</v>
      </c>
    </row>
    <row r="45" spans="1:13" ht="28.8" customHeight="1" thickBot="1" x14ac:dyDescent="0.35">
      <c r="A45" s="35"/>
      <c r="B45" s="36"/>
      <c r="C45" s="11" t="s">
        <v>51</v>
      </c>
      <c r="D45" s="15">
        <v>255968</v>
      </c>
      <c r="E45" s="15">
        <v>310.3</v>
      </c>
      <c r="F45" s="18">
        <v>0</v>
      </c>
      <c r="G45" s="18">
        <f t="shared" si="18"/>
        <v>0.12122609076134516</v>
      </c>
      <c r="H45" s="15">
        <v>113648</v>
      </c>
      <c r="I45" s="15">
        <v>794.7</v>
      </c>
      <c r="J45" s="18">
        <v>0</v>
      </c>
      <c r="K45" s="18">
        <f t="shared" si="19"/>
        <v>0.69926439532591866</v>
      </c>
      <c r="L45" s="15">
        <f t="shared" si="20"/>
        <v>484.40000000000003</v>
      </c>
      <c r="M45" s="15">
        <f t="shared" si="21"/>
        <v>256.10699323235576</v>
      </c>
    </row>
    <row r="46" spans="1:13" ht="68.25" customHeight="1" thickBot="1" x14ac:dyDescent="0.35">
      <c r="A46" s="35" t="s">
        <v>52</v>
      </c>
      <c r="B46" s="36"/>
      <c r="C46" s="31" t="s">
        <v>72</v>
      </c>
      <c r="D46" s="18">
        <v>0</v>
      </c>
      <c r="E46" s="15">
        <v>-168.4</v>
      </c>
      <c r="F46" s="18">
        <f>E46*100/E48</f>
        <v>1.4604997268067614</v>
      </c>
      <c r="G46" s="18" t="e">
        <f>E46*100/D46</f>
        <v>#DIV/0!</v>
      </c>
      <c r="H46" s="18">
        <v>0</v>
      </c>
      <c r="I46" s="15">
        <v>0</v>
      </c>
      <c r="J46" s="18">
        <f>I46*100/I48</f>
        <v>0</v>
      </c>
      <c r="K46" s="18" t="e">
        <f>I46*100/H46</f>
        <v>#DIV/0!</v>
      </c>
      <c r="L46" s="18">
        <f>I46-E46</f>
        <v>168.4</v>
      </c>
      <c r="M46" s="15">
        <f>I46/E46*100</f>
        <v>0</v>
      </c>
    </row>
    <row r="47" spans="1:13" ht="57.6" customHeight="1" thickBot="1" x14ac:dyDescent="0.35">
      <c r="A47" s="35" t="s">
        <v>53</v>
      </c>
      <c r="B47" s="36"/>
      <c r="C47" s="11" t="s">
        <v>54</v>
      </c>
      <c r="D47" s="18">
        <v>0</v>
      </c>
      <c r="E47" s="15">
        <v>3293.5</v>
      </c>
      <c r="F47" s="18">
        <f>E47*100/E49</f>
        <v>0.19085650441980434</v>
      </c>
      <c r="G47" s="18" t="e">
        <f>E47*100/D47</f>
        <v>#DIV/0!</v>
      </c>
      <c r="H47" s="18">
        <v>0</v>
      </c>
      <c r="I47" s="15">
        <v>1987.9</v>
      </c>
      <c r="J47" s="18">
        <f>I47*100/I49</f>
        <v>8.6193728067568184E-2</v>
      </c>
      <c r="K47" s="18" t="e">
        <f>I47*100/H47</f>
        <v>#DIV/0!</v>
      </c>
      <c r="L47" s="18">
        <f>I47-E47</f>
        <v>-1305.5999999999999</v>
      </c>
      <c r="M47" s="15">
        <f>I47/E47*100</f>
        <v>60.358281463488694</v>
      </c>
    </row>
    <row r="48" spans="1:13" ht="21" thickBot="1" x14ac:dyDescent="0.35">
      <c r="A48" s="35" t="s">
        <v>71</v>
      </c>
      <c r="B48" s="36"/>
      <c r="C48" s="11" t="s">
        <v>55</v>
      </c>
      <c r="D48" s="18">
        <v>0</v>
      </c>
      <c r="E48" s="15">
        <v>-11530.3</v>
      </c>
      <c r="F48" s="18">
        <f>E48*100/E49</f>
        <v>-0.66817451128333682</v>
      </c>
      <c r="G48" s="18">
        <v>0</v>
      </c>
      <c r="H48" s="18">
        <v>0</v>
      </c>
      <c r="I48" s="15">
        <v>-8423</v>
      </c>
      <c r="J48" s="18">
        <f>I48*100/I49</f>
        <v>-0.36521443307667734</v>
      </c>
      <c r="K48" s="18">
        <v>0</v>
      </c>
      <c r="L48" s="18">
        <f>I48-E48</f>
        <v>3107.2999999999993</v>
      </c>
      <c r="M48" s="15">
        <f>I48/E48*100</f>
        <v>73.051004744022279</v>
      </c>
    </row>
    <row r="49" spans="1:13" ht="15" thickBot="1" x14ac:dyDescent="0.35">
      <c r="A49" s="68" t="s">
        <v>56</v>
      </c>
      <c r="B49" s="69"/>
      <c r="C49" s="70"/>
      <c r="D49" s="13">
        <f t="shared" ref="D49:E49" si="22">D37+D38</f>
        <v>10919805.800000001</v>
      </c>
      <c r="E49" s="13">
        <f t="shared" si="22"/>
        <v>1725642</v>
      </c>
      <c r="F49" s="13">
        <f>F37+F38</f>
        <v>100</v>
      </c>
      <c r="G49" s="13">
        <f>E49*100/D49</f>
        <v>15.80286345385373</v>
      </c>
      <c r="H49" s="13">
        <f t="shared" ref="H49:I49" si="23">H37+H38</f>
        <v>13276175.5</v>
      </c>
      <c r="I49" s="13">
        <f t="shared" si="23"/>
        <v>2306316.2999999998</v>
      </c>
      <c r="J49" s="13">
        <f>J37+J38</f>
        <v>100</v>
      </c>
      <c r="K49" s="13">
        <f>I49*100/H49</f>
        <v>17.371842515941431</v>
      </c>
      <c r="L49" s="13">
        <f>I49-E49</f>
        <v>580674.29999999981</v>
      </c>
      <c r="M49" s="13">
        <f>I49/E49*100</f>
        <v>133.6497546999899</v>
      </c>
    </row>
  </sheetData>
  <mergeCells count="80">
    <mergeCell ref="A35:B35"/>
    <mergeCell ref="A47:B47"/>
    <mergeCell ref="A48:B48"/>
    <mergeCell ref="A49:C49"/>
    <mergeCell ref="A41:B41"/>
    <mergeCell ref="A42:B42"/>
    <mergeCell ref="A43:B43"/>
    <mergeCell ref="A44:B44"/>
    <mergeCell ref="A45:B45"/>
    <mergeCell ref="A46:B46"/>
    <mergeCell ref="A11:B11"/>
    <mergeCell ref="A12:B13"/>
    <mergeCell ref="D12:D13"/>
    <mergeCell ref="E12:E13"/>
    <mergeCell ref="A40:B40"/>
    <mergeCell ref="A36:B36"/>
    <mergeCell ref="A37:B37"/>
    <mergeCell ref="A38:B38"/>
    <mergeCell ref="A39:B39"/>
    <mergeCell ref="A34:B34"/>
    <mergeCell ref="A15:B15"/>
    <mergeCell ref="A16:B17"/>
    <mergeCell ref="D16:D17"/>
    <mergeCell ref="E16:E17"/>
    <mergeCell ref="A32:B32"/>
    <mergeCell ref="A33:B33"/>
    <mergeCell ref="H6:K6"/>
    <mergeCell ref="L6:L8"/>
    <mergeCell ref="G7:G8"/>
    <mergeCell ref="K7:K8"/>
    <mergeCell ref="B9:C9"/>
    <mergeCell ref="B6:C8"/>
    <mergeCell ref="D6:G6"/>
    <mergeCell ref="J7:J8"/>
    <mergeCell ref="E7:E8"/>
    <mergeCell ref="F7:F8"/>
    <mergeCell ref="I7:I8"/>
    <mergeCell ref="M7:M8"/>
    <mergeCell ref="H18:H20"/>
    <mergeCell ref="I18:I20"/>
    <mergeCell ref="J18:J20"/>
    <mergeCell ref="A18:B20"/>
    <mergeCell ref="G16:G17"/>
    <mergeCell ref="H16:H17"/>
    <mergeCell ref="F12:F13"/>
    <mergeCell ref="G12:G13"/>
    <mergeCell ref="H12:H13"/>
    <mergeCell ref="F16:F17"/>
    <mergeCell ref="I12:I13"/>
    <mergeCell ref="J12:J13"/>
    <mergeCell ref="K12:K13"/>
    <mergeCell ref="A10:B10"/>
    <mergeCell ref="A6:A8"/>
    <mergeCell ref="L16:L17"/>
    <mergeCell ref="M16:M17"/>
    <mergeCell ref="L12:L13"/>
    <mergeCell ref="M12:M13"/>
    <mergeCell ref="A14:B14"/>
    <mergeCell ref="A22:B22"/>
    <mergeCell ref="A27:B27"/>
    <mergeCell ref="I16:I17"/>
    <mergeCell ref="J16:J17"/>
    <mergeCell ref="K16:K17"/>
    <mergeCell ref="A23:B23"/>
    <mergeCell ref="A4:M4"/>
    <mergeCell ref="A5:M5"/>
    <mergeCell ref="A30:B30"/>
    <mergeCell ref="A31:B31"/>
    <mergeCell ref="K18:K20"/>
    <mergeCell ref="L18:L20"/>
    <mergeCell ref="M18:M20"/>
    <mergeCell ref="A28:B28"/>
    <mergeCell ref="A29:B29"/>
    <mergeCell ref="A21:B21"/>
    <mergeCell ref="A24:B24"/>
    <mergeCell ref="D18:D20"/>
    <mergeCell ref="E18:E20"/>
    <mergeCell ref="F18:F20"/>
    <mergeCell ref="G18:G20"/>
    <mergeCell ref="A25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Оксана Игоревна Мареева</cp:lastModifiedBy>
  <dcterms:created xsi:type="dcterms:W3CDTF">2020-10-27T09:33:07Z</dcterms:created>
  <dcterms:modified xsi:type="dcterms:W3CDTF">2024-04-18T09:40:20Z</dcterms:modified>
</cp:coreProperties>
</file>